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110" documentId="13_ncr:1_{44A88794-B4D9-4074-9DAC-1C3F8ECB2BD6}" xr6:coauthVersionLast="47" xr6:coauthVersionMax="47" xr10:uidLastSave="{7F35582A-AF62-4CFD-9679-0E1295F0E687}"/>
  <bookViews>
    <workbookView xWindow="-120" yWindow="-120" windowWidth="29040" windowHeight="15840" xr2:uid="{00000000-000D-0000-FFFF-FFFF00000000}"/>
  </bookViews>
  <sheets>
    <sheet name="Numbers" sheetId="1" r:id="rId1"/>
    <sheet name="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P11" i="1"/>
  <c r="P13" i="1" s="1"/>
  <c r="P26" i="1"/>
  <c r="P30" i="1"/>
  <c r="P32" i="1" s="1"/>
  <c r="P42" i="1"/>
  <c r="P46" i="1"/>
  <c r="P55" i="1"/>
  <c r="P56" i="1"/>
  <c r="P57" i="1"/>
  <c r="P58" i="1"/>
  <c r="D16" i="1"/>
  <c r="E16" i="1"/>
  <c r="F16" i="1"/>
  <c r="G16" i="1"/>
  <c r="H16" i="1"/>
  <c r="I16" i="1"/>
  <c r="J16" i="1"/>
  <c r="K16" i="1"/>
  <c r="L16" i="1"/>
  <c r="M16" i="1"/>
  <c r="N16" i="1"/>
  <c r="O16" i="1"/>
  <c r="C16" i="1"/>
  <c r="P34" i="1" l="1"/>
  <c r="P15" i="1"/>
  <c r="P18" i="1" s="1"/>
  <c r="P19" i="1" s="1"/>
  <c r="M42" i="1"/>
  <c r="M46" i="1"/>
  <c r="C17" i="1"/>
  <c r="C18" i="1"/>
  <c r="C19" i="1" s="1"/>
  <c r="N7" i="1"/>
  <c r="O7" i="1"/>
  <c r="N11" i="1"/>
  <c r="N13" i="1" s="1"/>
  <c r="O11" i="1"/>
  <c r="O13" i="1" s="1"/>
  <c r="N26" i="1"/>
  <c r="O26" i="1"/>
  <c r="N30" i="1"/>
  <c r="N32" i="1" s="1"/>
  <c r="O30" i="1"/>
  <c r="O32" i="1" s="1"/>
  <c r="N42" i="1"/>
  <c r="O42" i="1"/>
  <c r="N46" i="1"/>
  <c r="O46" i="1"/>
  <c r="N55" i="1"/>
  <c r="O55" i="1"/>
  <c r="N56" i="1"/>
  <c r="O56" i="1"/>
  <c r="N57" i="1"/>
  <c r="O57" i="1"/>
  <c r="N58" i="1"/>
  <c r="O58" i="1"/>
  <c r="M58" i="1"/>
  <c r="M57" i="1"/>
  <c r="M56" i="1"/>
  <c r="M55" i="1"/>
  <c r="M30" i="1"/>
  <c r="M32" i="1" s="1"/>
  <c r="M26" i="1"/>
  <c r="M11" i="1"/>
  <c r="M13" i="1" s="1"/>
  <c r="M7" i="1"/>
  <c r="P16" i="1" l="1"/>
  <c r="P17" i="1"/>
  <c r="N15" i="1"/>
  <c r="O34" i="1"/>
  <c r="N34" i="1"/>
  <c r="O15" i="1"/>
  <c r="M34" i="1"/>
  <c r="M15" i="1"/>
  <c r="M18" i="1" s="1"/>
  <c r="M19" i="1" s="1"/>
  <c r="L58" i="1"/>
  <c r="L57" i="1"/>
  <c r="L56" i="1"/>
  <c r="L55" i="1"/>
  <c r="L46" i="1"/>
  <c r="L42" i="1"/>
  <c r="L30" i="1"/>
  <c r="L32" i="1" s="1"/>
  <c r="L26" i="1"/>
  <c r="L11" i="1"/>
  <c r="L13" i="1" s="1"/>
  <c r="L7" i="1"/>
  <c r="O18" i="1" l="1"/>
  <c r="O19" i="1" s="1"/>
  <c r="N18" i="1"/>
  <c r="N19" i="1" s="1"/>
  <c r="N17" i="1"/>
  <c r="O17" i="1"/>
  <c r="M17" i="1"/>
  <c r="L34" i="1"/>
  <c r="L15" i="1"/>
  <c r="L18" i="1" s="1"/>
  <c r="L19" i="1" s="1"/>
  <c r="J55" i="1"/>
  <c r="K55" i="1"/>
  <c r="J56" i="1"/>
  <c r="K56" i="1"/>
  <c r="J57" i="1"/>
  <c r="K57" i="1"/>
  <c r="J58" i="1"/>
  <c r="K58" i="1"/>
  <c r="K46" i="1"/>
  <c r="K42" i="1"/>
  <c r="J30" i="1"/>
  <c r="J32" i="1" s="1"/>
  <c r="K30" i="1"/>
  <c r="K32" i="1" s="1"/>
  <c r="J26" i="1"/>
  <c r="K26" i="1"/>
  <c r="K11" i="1"/>
  <c r="K13" i="1" s="1"/>
  <c r="K7" i="1"/>
  <c r="K34" i="1" l="1"/>
  <c r="J34" i="1"/>
  <c r="L17" i="1"/>
  <c r="K15" i="1"/>
  <c r="K18" i="1" s="1"/>
  <c r="K19" i="1" s="1"/>
  <c r="K17" i="1"/>
  <c r="J46" i="1"/>
  <c r="J42" i="1"/>
  <c r="J7" i="1" l="1"/>
  <c r="J11" i="1"/>
  <c r="J13" i="1" s="1"/>
  <c r="J15" i="1" l="1"/>
  <c r="C7" i="1"/>
  <c r="D7" i="1"/>
  <c r="E7" i="1"/>
  <c r="F7" i="1"/>
  <c r="G7" i="1"/>
  <c r="H7" i="1"/>
  <c r="I7" i="1"/>
  <c r="C26" i="1"/>
  <c r="D26" i="1"/>
  <c r="E26" i="1"/>
  <c r="F26" i="1"/>
  <c r="G26" i="1"/>
  <c r="H26" i="1"/>
  <c r="I26" i="1"/>
  <c r="I30" i="1"/>
  <c r="I32" i="1" s="1"/>
  <c r="H30" i="1"/>
  <c r="H32" i="1" s="1"/>
  <c r="G30" i="1"/>
  <c r="G32" i="1" s="1"/>
  <c r="F30" i="1"/>
  <c r="F32" i="1" s="1"/>
  <c r="E30" i="1"/>
  <c r="E32" i="1" s="1"/>
  <c r="D30" i="1"/>
  <c r="D32" i="1" s="1"/>
  <c r="C30" i="1"/>
  <c r="C32" i="1" s="1"/>
  <c r="D46" i="1"/>
  <c r="E46" i="1"/>
  <c r="F46" i="1"/>
  <c r="G46" i="1"/>
  <c r="H46" i="1"/>
  <c r="I46" i="1"/>
  <c r="C46" i="1"/>
  <c r="D42" i="1"/>
  <c r="E42" i="1"/>
  <c r="F42" i="1"/>
  <c r="G42" i="1"/>
  <c r="H42" i="1"/>
  <c r="I42" i="1"/>
  <c r="C42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I11" i="1"/>
  <c r="I13" i="1" s="1"/>
  <c r="I15" i="1" l="1"/>
  <c r="I18" i="1" s="1"/>
  <c r="I19" i="1" s="1"/>
  <c r="J18" i="1"/>
  <c r="J19" i="1" s="1"/>
  <c r="J17" i="1"/>
  <c r="C34" i="1"/>
  <c r="G34" i="1"/>
  <c r="I34" i="1"/>
  <c r="H34" i="1"/>
  <c r="D34" i="1"/>
  <c r="F34" i="1"/>
  <c r="E34" i="1"/>
  <c r="C11" i="1"/>
  <c r="D11" i="1"/>
  <c r="D13" i="1" s="1"/>
  <c r="D15" i="1" s="1"/>
  <c r="D18" i="1" s="1"/>
  <c r="D19" i="1" s="1"/>
  <c r="E11" i="1"/>
  <c r="E13" i="1" s="1"/>
  <c r="E15" i="1" s="1"/>
  <c r="E18" i="1" s="1"/>
  <c r="E19" i="1" s="1"/>
  <c r="F11" i="1"/>
  <c r="F13" i="1" s="1"/>
  <c r="F15" i="1" s="1"/>
  <c r="F18" i="1" s="1"/>
  <c r="F19" i="1" s="1"/>
  <c r="G11" i="1"/>
  <c r="H11" i="1"/>
  <c r="H13" i="1" s="1"/>
  <c r="H15" i="1" s="1"/>
  <c r="H18" i="1" s="1"/>
  <c r="H19" i="1" s="1"/>
  <c r="I17" i="1" l="1"/>
  <c r="F17" i="1"/>
  <c r="E17" i="1"/>
  <c r="H17" i="1"/>
  <c r="D17" i="1"/>
  <c r="G13" i="1"/>
  <c r="G15" i="1" s="1"/>
  <c r="G18" i="1" s="1"/>
  <c r="G19" i="1" s="1"/>
  <c r="C13" i="1"/>
  <c r="C15" i="1" s="1"/>
  <c r="G17" i="1" l="1"/>
</calcChain>
</file>

<file path=xl/sharedStrings.xml><?xml version="1.0" encoding="utf-8"?>
<sst xmlns="http://schemas.openxmlformats.org/spreadsheetml/2006/main" count="86" uniqueCount="44">
  <si>
    <t>Level</t>
  </si>
  <si>
    <t>Undergraduate</t>
  </si>
  <si>
    <t>Baccalaureates</t>
  </si>
  <si>
    <t>Graduate</t>
  </si>
  <si>
    <t>Masters</t>
  </si>
  <si>
    <t>Degree</t>
  </si>
  <si>
    <t>Certificate</t>
  </si>
  <si>
    <t>Non-degree seeking</t>
  </si>
  <si>
    <t>Total</t>
  </si>
  <si>
    <t>Subtotal Degree Seeking</t>
  </si>
  <si>
    <t>Table 1.9 Summer Enrollment Trends</t>
  </si>
  <si>
    <t>Exchange/Visiting</t>
  </si>
  <si>
    <t>Grand Total</t>
  </si>
  <si>
    <t>Freshman</t>
  </si>
  <si>
    <t>Sophomore</t>
  </si>
  <si>
    <t>Junior</t>
  </si>
  <si>
    <t>Senior</t>
  </si>
  <si>
    <t>Number of students</t>
  </si>
  <si>
    <t>Percent</t>
  </si>
  <si>
    <t>In-State</t>
  </si>
  <si>
    <t>Out-of-State</t>
  </si>
  <si>
    <t>Other</t>
  </si>
  <si>
    <t>% of graduate students paying in-state tuition</t>
  </si>
  <si>
    <t>% of undergraduate students paying in-state tuition</t>
  </si>
  <si>
    <t>% Gradaute Students</t>
  </si>
  <si>
    <t>% Undergraduate Students</t>
  </si>
  <si>
    <t>Class Year (determined by earned credits)</t>
  </si>
  <si>
    <t>Tuition Rate</t>
  </si>
  <si>
    <t>% Matriculated</t>
  </si>
  <si>
    <t>% Non-degree seeking</t>
  </si>
  <si>
    <t>Category</t>
  </si>
  <si>
    <t>Out-of-State Distance Learning</t>
  </si>
  <si>
    <t>Exchange and Visiting</t>
  </si>
  <si>
    <t>2018</t>
  </si>
  <si>
    <t>2019</t>
  </si>
  <si>
    <t>source = Institutional Research (SUNY BI SIRIS data)</t>
  </si>
  <si>
    <t>2020</t>
  </si>
  <si>
    <t>Table 1.9B Student Credit Hours</t>
  </si>
  <si>
    <t>Table 1.9C Enrollment By Tuition Rate</t>
  </si>
  <si>
    <t>Table 1.9D Enrollment of Degree-Seeking Undergraduates by Class Year</t>
  </si>
  <si>
    <t>Table 1.9A Student Enrollment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</si>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</sst>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0" borderId="0" xfId="0" applyFont="1"/>
    <xf numFmtId="1" fontId="1" fillId="2" borderId="2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9" fontId="2" fillId="0" borderId="3" xfId="1" applyFont="1" applyBorder="1" applyAlignment="1">
      <alignment horizontal="right" vertical="top" wrapText="1"/>
    </xf>
    <xf numFmtId="9" fontId="9" fillId="0" borderId="3" xfId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indent="2"/>
    </xf>
    <xf numFmtId="0" fontId="4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 wrapText="1"/>
    </xf>
    <xf numFmtId="0" fontId="10" fillId="0" borderId="0" xfId="0" applyFont="1"/>
    <xf numFmtId="3" fontId="1" fillId="2" borderId="2" xfId="0" applyNumberFormat="1" applyFont="1" applyFill="1" applyBorder="1" applyAlignment="1">
      <alignment horizontal="right" vertical="top" wrapText="1"/>
    </xf>
    <xf numFmtId="3" fontId="6" fillId="4" borderId="4" xfId="0" applyNumberFormat="1" applyFont="1" applyFill="1" applyBorder="1" applyAlignment="1">
      <alignment horizontal="right" vertical="top" wrapText="1"/>
    </xf>
    <xf numFmtId="3" fontId="6" fillId="4" borderId="5" xfId="0" applyNumberFormat="1" applyFont="1" applyFill="1" applyBorder="1" applyAlignment="1">
      <alignment horizontal="right" vertical="top" wrapText="1"/>
    </xf>
    <xf numFmtId="1" fontId="6" fillId="4" borderId="4" xfId="0" applyNumberFormat="1" applyFont="1" applyFill="1" applyBorder="1" applyAlignment="1">
      <alignment horizontal="right" vertical="top" wrapText="1"/>
    </xf>
    <xf numFmtId="1" fontId="6" fillId="4" borderId="5" xfId="0" applyNumberFormat="1" applyFont="1" applyFill="1" applyBorder="1" applyAlignment="1">
      <alignment horizontal="right" vertical="top" wrapText="1"/>
    </xf>
    <xf numFmtId="9" fontId="2" fillId="0" borderId="3" xfId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Undergraduate</a:t>
            </a:r>
            <a:r>
              <a:rPr lang="en-US" baseline="0"/>
              <a:t> </a:t>
            </a:r>
            <a:r>
              <a:rPr lang="en-US"/>
              <a:t>Enrollment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Matric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Numbers!$C$4:$L$4</c:f>
              <c:numCache>
                <c:formatCode>0</c:formatCode>
                <c:ptCount val="10"/>
                <c:pt idx="0">
                  <c:v>1403</c:v>
                </c:pt>
                <c:pt idx="1">
                  <c:v>1496</c:v>
                </c:pt>
                <c:pt idx="2">
                  <c:v>1432</c:v>
                </c:pt>
                <c:pt idx="3">
                  <c:v>1472</c:v>
                </c:pt>
                <c:pt idx="4">
                  <c:v>1370</c:v>
                </c:pt>
                <c:pt idx="5">
                  <c:v>1269</c:v>
                </c:pt>
                <c:pt idx="6">
                  <c:v>1253</c:v>
                </c:pt>
                <c:pt idx="7">
                  <c:v>1181</c:v>
                </c:pt>
                <c:pt idx="8">
                  <c:v>1207</c:v>
                </c:pt>
                <c:pt idx="9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5-4BDD-B747-72554AA17EED}"/>
            </c:ext>
          </c:extLst>
        </c:ser>
        <c:ser>
          <c:idx val="1"/>
          <c:order val="1"/>
          <c:tx>
            <c:v>Non-matric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Numbers!$C$5:$L$5</c:f>
              <c:numCache>
                <c:formatCode>0</c:formatCode>
                <c:ptCount val="10"/>
                <c:pt idx="0">
                  <c:v>210</c:v>
                </c:pt>
                <c:pt idx="1">
                  <c:v>210</c:v>
                </c:pt>
                <c:pt idx="2">
                  <c:v>248</c:v>
                </c:pt>
                <c:pt idx="3">
                  <c:v>338</c:v>
                </c:pt>
                <c:pt idx="4">
                  <c:v>275</c:v>
                </c:pt>
                <c:pt idx="5">
                  <c:v>269</c:v>
                </c:pt>
                <c:pt idx="6">
                  <c:v>298</c:v>
                </c:pt>
                <c:pt idx="7">
                  <c:v>233</c:v>
                </c:pt>
                <c:pt idx="8">
                  <c:v>270</c:v>
                </c:pt>
                <c:pt idx="9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5-4BDD-B747-72554AA17EED}"/>
            </c:ext>
          </c:extLst>
        </c:ser>
        <c:ser>
          <c:idx val="2"/>
          <c:order val="2"/>
          <c:tx>
            <c:v>Exchange/ Visiting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Numbers!$C$6:$L$6</c:f>
              <c:numCache>
                <c:formatCode>0</c:formatCode>
                <c:ptCount val="10"/>
                <c:pt idx="0">
                  <c:v>36</c:v>
                </c:pt>
                <c:pt idx="1">
                  <c:v>37</c:v>
                </c:pt>
                <c:pt idx="2">
                  <c:v>46</c:v>
                </c:pt>
                <c:pt idx="3">
                  <c:v>30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15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5-4BDD-B747-72554AA1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6443168"/>
        <c:axId val="1196443560"/>
      </c:barChart>
      <c:catAx>
        <c:axId val="11964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443560"/>
        <c:crosses val="autoZero"/>
        <c:auto val="1"/>
        <c:lblAlgn val="ctr"/>
        <c:lblOffset val="100"/>
        <c:noMultiLvlLbl val="0"/>
      </c:catAx>
      <c:valAx>
        <c:axId val="119644356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4431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 Enrollment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Matric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Numbers!$C$11:$L$11</c:f>
              <c:numCache>
                <c:formatCode>0</c:formatCode>
                <c:ptCount val="10"/>
                <c:pt idx="0">
                  <c:v>553</c:v>
                </c:pt>
                <c:pt idx="1">
                  <c:v>534</c:v>
                </c:pt>
                <c:pt idx="2">
                  <c:v>491</c:v>
                </c:pt>
                <c:pt idx="3">
                  <c:v>448</c:v>
                </c:pt>
                <c:pt idx="4">
                  <c:v>530</c:v>
                </c:pt>
                <c:pt idx="5">
                  <c:v>506</c:v>
                </c:pt>
                <c:pt idx="6">
                  <c:v>477</c:v>
                </c:pt>
                <c:pt idx="7">
                  <c:v>443</c:v>
                </c:pt>
                <c:pt idx="8">
                  <c:v>448</c:v>
                </c:pt>
                <c:pt idx="9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1-4C40-8E70-CD0E234EFD54}"/>
            </c:ext>
          </c:extLst>
        </c:ser>
        <c:ser>
          <c:idx val="1"/>
          <c:order val="1"/>
          <c:tx>
            <c:v>Non-matric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Numbers!$C$12:$L$12</c:f>
              <c:numCache>
                <c:formatCode>0</c:formatCode>
                <c:ptCount val="10"/>
                <c:pt idx="0">
                  <c:v>182</c:v>
                </c:pt>
                <c:pt idx="1">
                  <c:v>209</c:v>
                </c:pt>
                <c:pt idx="2">
                  <c:v>120</c:v>
                </c:pt>
                <c:pt idx="3">
                  <c:v>82</c:v>
                </c:pt>
                <c:pt idx="4">
                  <c:v>82</c:v>
                </c:pt>
                <c:pt idx="5">
                  <c:v>76</c:v>
                </c:pt>
                <c:pt idx="6">
                  <c:v>63</c:v>
                </c:pt>
                <c:pt idx="7">
                  <c:v>79</c:v>
                </c:pt>
                <c:pt idx="8">
                  <c:v>54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1-4C40-8E70-CD0E234E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6444344"/>
        <c:axId val="1196444736"/>
      </c:barChart>
      <c:catAx>
        <c:axId val="119644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444736"/>
        <c:crosses val="autoZero"/>
        <c:auto val="1"/>
        <c:lblAlgn val="ctr"/>
        <c:lblOffset val="100"/>
        <c:noMultiLvlLbl val="0"/>
      </c:catAx>
      <c:valAx>
        <c:axId val="119644473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4443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Summer Enrollment by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Undergraduate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Numbers!$C$7:$L$7</c:f>
              <c:numCache>
                <c:formatCode>0</c:formatCode>
                <c:ptCount val="10"/>
                <c:pt idx="0">
                  <c:v>1649</c:v>
                </c:pt>
                <c:pt idx="1">
                  <c:v>1743</c:v>
                </c:pt>
                <c:pt idx="2">
                  <c:v>1726</c:v>
                </c:pt>
                <c:pt idx="3">
                  <c:v>1840</c:v>
                </c:pt>
                <c:pt idx="4">
                  <c:v>1670</c:v>
                </c:pt>
                <c:pt idx="5">
                  <c:v>1562</c:v>
                </c:pt>
                <c:pt idx="6">
                  <c:v>1575</c:v>
                </c:pt>
                <c:pt idx="7">
                  <c:v>1429</c:v>
                </c:pt>
                <c:pt idx="8">
                  <c:v>1493</c:v>
                </c:pt>
                <c:pt idx="9">
                  <c:v>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4-478E-AB49-70D1706E0E4F}"/>
            </c:ext>
          </c:extLst>
        </c:ser>
        <c:ser>
          <c:idx val="1"/>
          <c:order val="1"/>
          <c:tx>
            <c:v>Graduate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Numbers!$C$3:$L$3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Numbers!$C$13:$L$13</c:f>
              <c:numCache>
                <c:formatCode>0</c:formatCode>
                <c:ptCount val="10"/>
                <c:pt idx="0">
                  <c:v>735</c:v>
                </c:pt>
                <c:pt idx="1">
                  <c:v>743</c:v>
                </c:pt>
                <c:pt idx="2">
                  <c:v>611</c:v>
                </c:pt>
                <c:pt idx="3">
                  <c:v>530</c:v>
                </c:pt>
                <c:pt idx="4">
                  <c:v>612</c:v>
                </c:pt>
                <c:pt idx="5">
                  <c:v>582</c:v>
                </c:pt>
                <c:pt idx="6">
                  <c:v>540</c:v>
                </c:pt>
                <c:pt idx="7">
                  <c:v>522</c:v>
                </c:pt>
                <c:pt idx="8">
                  <c:v>502</c:v>
                </c:pt>
                <c:pt idx="9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4-478E-AB49-70D1706E0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33152328"/>
        <c:axId val="633158600"/>
      </c:barChart>
      <c:catAx>
        <c:axId val="63315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158600"/>
        <c:crosses val="autoZero"/>
        <c:auto val="1"/>
        <c:lblAlgn val="ctr"/>
        <c:lblOffset val="100"/>
        <c:noMultiLvlLbl val="0"/>
      </c:catAx>
      <c:valAx>
        <c:axId val="633158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15232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123825</xdr:rowOff>
    </xdr:from>
    <xdr:to>
      <xdr:col>8</xdr:col>
      <xdr:colOff>361950</xdr:colOff>
      <xdr:row>30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47625</xdr:rowOff>
    </xdr:from>
    <xdr:to>
      <xdr:col>8</xdr:col>
      <xdr:colOff>333375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0</xdr:row>
      <xdr:rowOff>47625</xdr:rowOff>
    </xdr:from>
    <xdr:to>
      <xdr:col>8</xdr:col>
      <xdr:colOff>371475</xdr:colOff>
      <xdr:row>14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59" sqref="R59"/>
    </sheetView>
  </sheetViews>
  <sheetFormatPr defaultColWidth="9.140625" defaultRowHeight="15" x14ac:dyDescent="0.25"/>
  <cols>
    <col min="1" max="1" width="20.42578125" style="1" customWidth="1"/>
    <col min="2" max="2" width="26.5703125" style="1" bestFit="1" customWidth="1"/>
    <col min="3" max="13" width="6.85546875" style="1" customWidth="1"/>
    <col min="14" max="14" width="5.5703125" style="1" bestFit="1" customWidth="1"/>
    <col min="15" max="15" width="6.42578125" style="1" bestFit="1" customWidth="1"/>
    <col min="16" max="16" width="6.5703125" style="1" bestFit="1" customWidth="1"/>
    <col min="17" max="16384" width="9.140625" style="1"/>
  </cols>
  <sheetData>
    <row r="1" spans="1:16" ht="24" customHeight="1" x14ac:dyDescent="0.2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4"/>
    </row>
    <row r="2" spans="1:16" ht="18.600000000000001" customHeight="1" x14ac:dyDescent="0.25">
      <c r="A2" s="5" t="s">
        <v>40</v>
      </c>
      <c r="B2"/>
      <c r="C2"/>
      <c r="D2"/>
      <c r="E2"/>
      <c r="F2"/>
      <c r="G2"/>
      <c r="H2"/>
      <c r="I2"/>
      <c r="J2"/>
      <c r="K2"/>
      <c r="L2"/>
    </row>
    <row r="3" spans="1:16" ht="18.600000000000001" customHeight="1" x14ac:dyDescent="0.25">
      <c r="A3" s="3" t="s">
        <v>0</v>
      </c>
      <c r="B3" s="3" t="s">
        <v>30</v>
      </c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16">
        <v>2017</v>
      </c>
      <c r="K3" s="17" t="s">
        <v>33</v>
      </c>
      <c r="L3" s="17" t="s">
        <v>34</v>
      </c>
      <c r="M3" s="17" t="s">
        <v>36</v>
      </c>
      <c r="N3" s="17" t="s">
        <v>41</v>
      </c>
      <c r="O3" s="17" t="s">
        <v>42</v>
      </c>
      <c r="P3" s="17" t="s">
        <v>43</v>
      </c>
    </row>
    <row r="4" spans="1:16" ht="18.600000000000001" customHeight="1" x14ac:dyDescent="0.25">
      <c r="A4" s="7" t="s">
        <v>1</v>
      </c>
      <c r="B4" s="7" t="s">
        <v>2</v>
      </c>
      <c r="C4" s="8">
        <v>1403</v>
      </c>
      <c r="D4" s="8">
        <v>1496</v>
      </c>
      <c r="E4" s="8">
        <v>1432</v>
      </c>
      <c r="F4" s="8">
        <v>1472</v>
      </c>
      <c r="G4" s="8">
        <v>1370</v>
      </c>
      <c r="H4" s="8">
        <v>1269</v>
      </c>
      <c r="I4" s="8">
        <v>1253</v>
      </c>
      <c r="J4" s="8">
        <v>1181</v>
      </c>
      <c r="K4" s="8">
        <v>1207</v>
      </c>
      <c r="L4" s="8">
        <v>1219</v>
      </c>
      <c r="M4" s="8">
        <v>1181</v>
      </c>
      <c r="N4" s="23">
        <v>1157</v>
      </c>
      <c r="O4" s="24">
        <v>1223</v>
      </c>
      <c r="P4" s="24">
        <v>1209</v>
      </c>
    </row>
    <row r="5" spans="1:16" ht="18.600000000000001" customHeight="1" x14ac:dyDescent="0.25">
      <c r="A5" s="7"/>
      <c r="B5" s="7" t="s">
        <v>7</v>
      </c>
      <c r="C5" s="8">
        <v>210</v>
      </c>
      <c r="D5" s="8">
        <v>210</v>
      </c>
      <c r="E5" s="8">
        <v>248</v>
      </c>
      <c r="F5" s="8">
        <v>338</v>
      </c>
      <c r="G5" s="8">
        <v>275</v>
      </c>
      <c r="H5" s="8">
        <v>269</v>
      </c>
      <c r="I5" s="8">
        <v>298</v>
      </c>
      <c r="J5" s="8">
        <v>233</v>
      </c>
      <c r="K5" s="8">
        <v>270</v>
      </c>
      <c r="L5" s="8">
        <v>228</v>
      </c>
      <c r="M5" s="8">
        <v>237</v>
      </c>
      <c r="N5" s="21">
        <v>205</v>
      </c>
      <c r="O5" s="22">
        <v>295</v>
      </c>
      <c r="P5" s="22">
        <v>261</v>
      </c>
    </row>
    <row r="6" spans="1:16" customFormat="1" ht="20.25" customHeight="1" x14ac:dyDescent="0.25">
      <c r="A6" s="7" t="s">
        <v>32</v>
      </c>
      <c r="B6" s="7"/>
      <c r="C6" s="8">
        <v>36</v>
      </c>
      <c r="D6" s="8">
        <v>37</v>
      </c>
      <c r="E6" s="8">
        <v>46</v>
      </c>
      <c r="F6" s="8">
        <v>30</v>
      </c>
      <c r="G6" s="8">
        <v>25</v>
      </c>
      <c r="H6" s="8">
        <v>24</v>
      </c>
      <c r="I6" s="8">
        <v>24</v>
      </c>
      <c r="J6" s="8">
        <v>15</v>
      </c>
      <c r="K6" s="8">
        <v>16</v>
      </c>
      <c r="L6" s="8">
        <v>26</v>
      </c>
      <c r="M6" s="8">
        <v>21</v>
      </c>
      <c r="N6" s="8">
        <v>16</v>
      </c>
      <c r="O6" s="8">
        <v>40</v>
      </c>
      <c r="P6" s="8">
        <v>98</v>
      </c>
    </row>
    <row r="7" spans="1:16" ht="18.600000000000001" customHeight="1" x14ac:dyDescent="0.25">
      <c r="A7" s="2"/>
      <c r="B7" s="2" t="s">
        <v>8</v>
      </c>
      <c r="C7" s="2">
        <f t="shared" ref="C7:K7" si="0">SUM(C4:C6)</f>
        <v>1649</v>
      </c>
      <c r="D7" s="2">
        <f t="shared" si="0"/>
        <v>1743</v>
      </c>
      <c r="E7" s="2">
        <f t="shared" si="0"/>
        <v>1726</v>
      </c>
      <c r="F7" s="2">
        <f t="shared" si="0"/>
        <v>1840</v>
      </c>
      <c r="G7" s="2">
        <f t="shared" si="0"/>
        <v>1670</v>
      </c>
      <c r="H7" s="2">
        <f t="shared" si="0"/>
        <v>1562</v>
      </c>
      <c r="I7" s="2">
        <f t="shared" si="0"/>
        <v>1575</v>
      </c>
      <c r="J7" s="2">
        <f t="shared" si="0"/>
        <v>1429</v>
      </c>
      <c r="K7" s="2">
        <f t="shared" si="0"/>
        <v>1493</v>
      </c>
      <c r="L7" s="2">
        <f t="shared" ref="L7:M7" si="1">SUM(L4:L6)</f>
        <v>1473</v>
      </c>
      <c r="M7" s="2">
        <f t="shared" si="1"/>
        <v>1439</v>
      </c>
      <c r="N7" s="2">
        <f t="shared" ref="N7:O7" si="2">SUM(N4:N6)</f>
        <v>1378</v>
      </c>
      <c r="O7" s="2">
        <f t="shared" si="2"/>
        <v>1558</v>
      </c>
      <c r="P7" s="2">
        <f t="shared" ref="P7" si="3">SUM(P4:P6)</f>
        <v>1568</v>
      </c>
    </row>
    <row r="8" spans="1:16" customFormat="1" ht="10.5" customHeight="1" x14ac:dyDescent="0.25"/>
    <row r="9" spans="1:16" ht="18" customHeight="1" x14ac:dyDescent="0.25">
      <c r="A9" s="7" t="s">
        <v>3</v>
      </c>
      <c r="B9" s="7" t="s">
        <v>4</v>
      </c>
      <c r="C9" s="8">
        <v>461</v>
      </c>
      <c r="D9" s="8">
        <v>468</v>
      </c>
      <c r="E9" s="8">
        <v>453</v>
      </c>
      <c r="F9" s="8">
        <v>400</v>
      </c>
      <c r="G9" s="8">
        <v>485</v>
      </c>
      <c r="H9" s="8">
        <v>461</v>
      </c>
      <c r="I9" s="8">
        <v>425</v>
      </c>
      <c r="J9" s="8">
        <v>399</v>
      </c>
      <c r="K9" s="8">
        <v>383</v>
      </c>
      <c r="L9" s="8">
        <v>408</v>
      </c>
      <c r="M9" s="8">
        <v>378</v>
      </c>
      <c r="N9" s="8">
        <v>352</v>
      </c>
      <c r="O9" s="8">
        <v>413</v>
      </c>
      <c r="P9" s="8">
        <v>403</v>
      </c>
    </row>
    <row r="10" spans="1:16" ht="18.600000000000001" customHeight="1" x14ac:dyDescent="0.25">
      <c r="A10" s="7"/>
      <c r="B10" s="7" t="s">
        <v>6</v>
      </c>
      <c r="C10" s="8">
        <v>92</v>
      </c>
      <c r="D10" s="8">
        <v>66</v>
      </c>
      <c r="E10" s="8">
        <v>38</v>
      </c>
      <c r="F10" s="8">
        <v>48</v>
      </c>
      <c r="G10" s="8">
        <v>45</v>
      </c>
      <c r="H10" s="8">
        <v>45</v>
      </c>
      <c r="I10" s="8">
        <v>52</v>
      </c>
      <c r="J10" s="8">
        <v>44</v>
      </c>
      <c r="K10" s="8">
        <v>65</v>
      </c>
      <c r="L10" s="8">
        <v>117</v>
      </c>
      <c r="M10" s="8">
        <v>81</v>
      </c>
      <c r="N10" s="8">
        <v>73</v>
      </c>
      <c r="O10" s="8">
        <v>83</v>
      </c>
      <c r="P10" s="8">
        <v>94</v>
      </c>
    </row>
    <row r="11" spans="1:16" ht="18.600000000000001" customHeight="1" x14ac:dyDescent="0.25">
      <c r="A11" s="7"/>
      <c r="B11" s="9" t="s">
        <v>9</v>
      </c>
      <c r="C11" s="10">
        <f t="shared" ref="C11:K11" si="4">SUM(C9:C10)</f>
        <v>553</v>
      </c>
      <c r="D11" s="10">
        <f t="shared" si="4"/>
        <v>534</v>
      </c>
      <c r="E11" s="10">
        <f t="shared" si="4"/>
        <v>491</v>
      </c>
      <c r="F11" s="10">
        <f t="shared" si="4"/>
        <v>448</v>
      </c>
      <c r="G11" s="10">
        <f t="shared" si="4"/>
        <v>530</v>
      </c>
      <c r="H11" s="10">
        <f t="shared" si="4"/>
        <v>506</v>
      </c>
      <c r="I11" s="10">
        <f t="shared" si="4"/>
        <v>477</v>
      </c>
      <c r="J11" s="10">
        <f t="shared" si="4"/>
        <v>443</v>
      </c>
      <c r="K11" s="10">
        <f t="shared" si="4"/>
        <v>448</v>
      </c>
      <c r="L11" s="10">
        <f t="shared" ref="L11:M11" si="5">SUM(L9:L10)</f>
        <v>525</v>
      </c>
      <c r="M11" s="10">
        <f t="shared" si="5"/>
        <v>459</v>
      </c>
      <c r="N11" s="10">
        <f t="shared" ref="N11:O11" si="6">SUM(N9:N10)</f>
        <v>425</v>
      </c>
      <c r="O11" s="10">
        <f t="shared" si="6"/>
        <v>496</v>
      </c>
      <c r="P11" s="10">
        <f t="shared" ref="P11" si="7">SUM(P9:P10)</f>
        <v>497</v>
      </c>
    </row>
    <row r="12" spans="1:16" ht="18.600000000000001" customHeight="1" x14ac:dyDescent="0.25">
      <c r="A12" s="7"/>
      <c r="B12" s="7" t="s">
        <v>7</v>
      </c>
      <c r="C12" s="8">
        <v>182</v>
      </c>
      <c r="D12" s="8">
        <v>209</v>
      </c>
      <c r="E12" s="8">
        <v>120</v>
      </c>
      <c r="F12" s="8">
        <v>82</v>
      </c>
      <c r="G12" s="8">
        <v>82</v>
      </c>
      <c r="H12" s="8">
        <v>76</v>
      </c>
      <c r="I12" s="8">
        <v>63</v>
      </c>
      <c r="J12" s="8">
        <v>79</v>
      </c>
      <c r="K12" s="8">
        <v>54</v>
      </c>
      <c r="L12" s="8">
        <v>53</v>
      </c>
      <c r="M12" s="8">
        <v>49</v>
      </c>
      <c r="N12" s="8">
        <v>48</v>
      </c>
      <c r="O12" s="8">
        <v>69</v>
      </c>
      <c r="P12" s="8">
        <v>38</v>
      </c>
    </row>
    <row r="13" spans="1:16" customFormat="1" ht="18.600000000000001" customHeight="1" x14ac:dyDescent="0.25">
      <c r="A13" s="2"/>
      <c r="B13" s="2" t="s">
        <v>8</v>
      </c>
      <c r="C13" s="2">
        <f t="shared" ref="C13:H13" si="8">C11+C12</f>
        <v>735</v>
      </c>
      <c r="D13" s="2">
        <f t="shared" si="8"/>
        <v>743</v>
      </c>
      <c r="E13" s="2">
        <f t="shared" si="8"/>
        <v>611</v>
      </c>
      <c r="F13" s="2">
        <f t="shared" si="8"/>
        <v>530</v>
      </c>
      <c r="G13" s="2">
        <f t="shared" si="8"/>
        <v>612</v>
      </c>
      <c r="H13" s="2">
        <f t="shared" si="8"/>
        <v>582</v>
      </c>
      <c r="I13" s="2">
        <f t="shared" ref="I13:K13" si="9">I11+I12</f>
        <v>540</v>
      </c>
      <c r="J13" s="2">
        <f t="shared" si="9"/>
        <v>522</v>
      </c>
      <c r="K13" s="2">
        <f t="shared" si="9"/>
        <v>502</v>
      </c>
      <c r="L13" s="2">
        <f t="shared" ref="L13:M13" si="10">L11+L12</f>
        <v>578</v>
      </c>
      <c r="M13" s="2">
        <f t="shared" si="10"/>
        <v>508</v>
      </c>
      <c r="N13" s="2">
        <f t="shared" ref="N13:O13" si="11">N11+N12</f>
        <v>473</v>
      </c>
      <c r="O13" s="2">
        <f t="shared" si="11"/>
        <v>565</v>
      </c>
      <c r="P13" s="2">
        <f t="shared" ref="P13" si="12">P11+P12</f>
        <v>535</v>
      </c>
    </row>
    <row r="14" spans="1:16" ht="11.25" customHeight="1" x14ac:dyDescent="0.25"/>
    <row r="15" spans="1:16" customFormat="1" ht="20.25" customHeight="1" x14ac:dyDescent="0.25">
      <c r="A15" s="2"/>
      <c r="B15" s="2" t="s">
        <v>12</v>
      </c>
      <c r="C15" s="2">
        <f t="shared" ref="C15:K15" si="13">C7+C13</f>
        <v>2384</v>
      </c>
      <c r="D15" s="2">
        <f t="shared" si="13"/>
        <v>2486</v>
      </c>
      <c r="E15" s="2">
        <f t="shared" si="13"/>
        <v>2337</v>
      </c>
      <c r="F15" s="2">
        <f t="shared" si="13"/>
        <v>2370</v>
      </c>
      <c r="G15" s="2">
        <f t="shared" si="13"/>
        <v>2282</v>
      </c>
      <c r="H15" s="2">
        <f t="shared" si="13"/>
        <v>2144</v>
      </c>
      <c r="I15" s="2">
        <f t="shared" si="13"/>
        <v>2115</v>
      </c>
      <c r="J15" s="2">
        <f t="shared" si="13"/>
        <v>1951</v>
      </c>
      <c r="K15" s="2">
        <f t="shared" si="13"/>
        <v>1995</v>
      </c>
      <c r="L15" s="2">
        <f t="shared" ref="L15:M15" si="14">L7+L13</f>
        <v>2051</v>
      </c>
      <c r="M15" s="2">
        <f t="shared" si="14"/>
        <v>1947</v>
      </c>
      <c r="N15" s="2">
        <f t="shared" ref="N15:O15" si="15">N7+N13</f>
        <v>1851</v>
      </c>
      <c r="O15" s="2">
        <f t="shared" si="15"/>
        <v>2123</v>
      </c>
      <c r="P15" s="2">
        <f t="shared" ref="P15" si="16">P7+P13</f>
        <v>2103</v>
      </c>
    </row>
    <row r="16" spans="1:16" customFormat="1" ht="20.25" customHeight="1" x14ac:dyDescent="0.25">
      <c r="A16" s="7"/>
      <c r="B16" s="7" t="s">
        <v>25</v>
      </c>
      <c r="C16" s="25">
        <f>C7/C15</f>
        <v>0.69169463087248317</v>
      </c>
      <c r="D16" s="25">
        <f t="shared" ref="D16:O16" si="17">D7/D15</f>
        <v>0.70112630732099757</v>
      </c>
      <c r="E16" s="25">
        <f t="shared" si="17"/>
        <v>0.7385537013264869</v>
      </c>
      <c r="F16" s="25">
        <f t="shared" si="17"/>
        <v>0.77637130801687759</v>
      </c>
      <c r="G16" s="25">
        <f t="shared" si="17"/>
        <v>0.73181419807186676</v>
      </c>
      <c r="H16" s="25">
        <f t="shared" si="17"/>
        <v>0.72854477611940294</v>
      </c>
      <c r="I16" s="25">
        <f t="shared" si="17"/>
        <v>0.74468085106382975</v>
      </c>
      <c r="J16" s="25">
        <f t="shared" si="17"/>
        <v>0.73244490005125573</v>
      </c>
      <c r="K16" s="25">
        <f t="shared" si="17"/>
        <v>0.74837092731829569</v>
      </c>
      <c r="L16" s="25">
        <f t="shared" si="17"/>
        <v>0.71818625060945884</v>
      </c>
      <c r="M16" s="25">
        <f t="shared" si="17"/>
        <v>0.73908577298407807</v>
      </c>
      <c r="N16" s="25">
        <f t="shared" si="17"/>
        <v>0.74446245272825495</v>
      </c>
      <c r="O16" s="25">
        <f t="shared" si="17"/>
        <v>0.73386716910032967</v>
      </c>
      <c r="P16" s="25">
        <f t="shared" ref="P16" si="18">P7/P15</f>
        <v>0.74560152163575844</v>
      </c>
    </row>
    <row r="17" spans="1:16" customFormat="1" ht="20.25" customHeight="1" x14ac:dyDescent="0.25">
      <c r="A17" s="7"/>
      <c r="B17" s="7" t="s">
        <v>24</v>
      </c>
      <c r="C17" s="11">
        <f t="shared" ref="C17:I17" si="19">C13/C15</f>
        <v>0.30830536912751677</v>
      </c>
      <c r="D17" s="11">
        <f t="shared" si="19"/>
        <v>0.29887369267900243</v>
      </c>
      <c r="E17" s="11">
        <f t="shared" si="19"/>
        <v>0.26144629867351304</v>
      </c>
      <c r="F17" s="11">
        <f t="shared" si="19"/>
        <v>0.22362869198312235</v>
      </c>
      <c r="G17" s="11">
        <f t="shared" si="19"/>
        <v>0.26818580192813324</v>
      </c>
      <c r="H17" s="11">
        <f t="shared" si="19"/>
        <v>0.27145522388059701</v>
      </c>
      <c r="I17" s="11">
        <f t="shared" si="19"/>
        <v>0.25531914893617019</v>
      </c>
      <c r="J17" s="11">
        <f t="shared" ref="J17:K17" si="20">J13/J15</f>
        <v>0.26755509994874421</v>
      </c>
      <c r="K17" s="11">
        <f t="shared" si="20"/>
        <v>0.25162907268170426</v>
      </c>
      <c r="L17" s="11">
        <f t="shared" ref="L17:M17" si="21">L13/L15</f>
        <v>0.28181374939054121</v>
      </c>
      <c r="M17" s="11">
        <f t="shared" si="21"/>
        <v>0.26091422701592193</v>
      </c>
      <c r="N17" s="11">
        <f t="shared" ref="N17:O17" si="22">N13/N15</f>
        <v>0.25553754727174499</v>
      </c>
      <c r="O17" s="11">
        <f t="shared" si="22"/>
        <v>0.26613283089967027</v>
      </c>
      <c r="P17" s="11">
        <f t="shared" ref="P17" si="23">P13/P15</f>
        <v>0.25439847836424156</v>
      </c>
    </row>
    <row r="18" spans="1:16" customFormat="1" ht="20.25" customHeight="1" x14ac:dyDescent="0.25">
      <c r="A18" s="7"/>
      <c r="B18" s="15" t="s">
        <v>28</v>
      </c>
      <c r="C18" s="12">
        <f t="shared" ref="C18:I18" si="24">(C4+C9+C10)/C15</f>
        <v>0.82046979865771807</v>
      </c>
      <c r="D18" s="12">
        <f t="shared" si="24"/>
        <v>0.81657280772325025</v>
      </c>
      <c r="E18" s="12">
        <f t="shared" si="24"/>
        <v>0.82284980744544289</v>
      </c>
      <c r="F18" s="12">
        <f t="shared" si="24"/>
        <v>0.810126582278481</v>
      </c>
      <c r="G18" s="12">
        <f t="shared" si="24"/>
        <v>0.83260297984224363</v>
      </c>
      <c r="H18" s="12">
        <f t="shared" si="24"/>
        <v>0.82789179104477617</v>
      </c>
      <c r="I18" s="12">
        <f t="shared" si="24"/>
        <v>0.81796690307328601</v>
      </c>
      <c r="J18" s="12">
        <f t="shared" ref="J18:K18" si="25">(J4+J9+J10)/J15</f>
        <v>0.83239364428498208</v>
      </c>
      <c r="K18" s="12">
        <f t="shared" si="25"/>
        <v>0.82957393483709274</v>
      </c>
      <c r="L18" s="12">
        <f t="shared" ref="L18:M18" si="26">(L4+L9+L10)/L15</f>
        <v>0.8503169185763042</v>
      </c>
      <c r="M18" s="12">
        <f t="shared" si="26"/>
        <v>0.84232152028762197</v>
      </c>
      <c r="N18" s="12">
        <f t="shared" ref="N18:O18" si="27">(N4+N9+N10)/N15</f>
        <v>0.85467314964883845</v>
      </c>
      <c r="O18" s="12">
        <f t="shared" si="27"/>
        <v>0.8097032501177579</v>
      </c>
      <c r="P18" s="12">
        <f t="shared" ref="P18" si="28">(P4+P9+P10)/P15</f>
        <v>0.81122206371849737</v>
      </c>
    </row>
    <row r="19" spans="1:16" customFormat="1" ht="20.25" customHeight="1" x14ac:dyDescent="0.25">
      <c r="A19" s="7"/>
      <c r="B19" s="15" t="s">
        <v>29</v>
      </c>
      <c r="C19" s="12">
        <f t="shared" ref="C19:I19" si="29">1-C18</f>
        <v>0.17953020134228193</v>
      </c>
      <c r="D19" s="12">
        <f t="shared" si="29"/>
        <v>0.18342719227674975</v>
      </c>
      <c r="E19" s="12">
        <f t="shared" si="29"/>
        <v>0.17715019255455711</v>
      </c>
      <c r="F19" s="12">
        <f t="shared" si="29"/>
        <v>0.189873417721519</v>
      </c>
      <c r="G19" s="12">
        <f t="shared" si="29"/>
        <v>0.16739702015775637</v>
      </c>
      <c r="H19" s="12">
        <f t="shared" si="29"/>
        <v>0.17210820895522383</v>
      </c>
      <c r="I19" s="12">
        <f t="shared" si="29"/>
        <v>0.18203309692671399</v>
      </c>
      <c r="J19" s="12">
        <f t="shared" ref="J19:K19" si="30">1-J18</f>
        <v>0.16760635571501792</v>
      </c>
      <c r="K19" s="12">
        <f t="shared" si="30"/>
        <v>0.17042606516290726</v>
      </c>
      <c r="L19" s="12">
        <f t="shared" ref="L19:M19" si="31">1-L18</f>
        <v>0.1496830814236958</v>
      </c>
      <c r="M19" s="12">
        <f t="shared" si="31"/>
        <v>0.15767847971237803</v>
      </c>
      <c r="N19" s="12">
        <f t="shared" ref="N19:O19" si="32">1-N18</f>
        <v>0.14532685035116155</v>
      </c>
      <c r="O19" s="12">
        <f t="shared" si="32"/>
        <v>0.1902967498822421</v>
      </c>
      <c r="P19" s="12">
        <f t="shared" ref="P19" si="33">1-P18</f>
        <v>0.18877793628150263</v>
      </c>
    </row>
    <row r="20" spans="1:16" customFormat="1" ht="11.25" customHeight="1" x14ac:dyDescent="0.25"/>
    <row r="21" spans="1:16" customFormat="1" ht="18.600000000000001" customHeight="1" x14ac:dyDescent="0.25">
      <c r="A21" s="5" t="s">
        <v>37</v>
      </c>
    </row>
    <row r="22" spans="1:16" customFormat="1" ht="18.600000000000001" customHeight="1" x14ac:dyDescent="0.25">
      <c r="A22" s="3" t="s">
        <v>0</v>
      </c>
      <c r="B22" s="3" t="s">
        <v>5</v>
      </c>
      <c r="C22" s="4">
        <v>2010</v>
      </c>
      <c r="D22" s="4">
        <v>2011</v>
      </c>
      <c r="E22" s="4">
        <v>2012</v>
      </c>
      <c r="F22" s="4">
        <v>2013</v>
      </c>
      <c r="G22" s="4">
        <v>2014</v>
      </c>
      <c r="H22" s="4">
        <v>2015</v>
      </c>
      <c r="I22" s="4">
        <v>2016</v>
      </c>
      <c r="J22" s="4">
        <v>2017</v>
      </c>
      <c r="K22" s="4" t="s">
        <v>33</v>
      </c>
      <c r="L22" s="18" t="s">
        <v>34</v>
      </c>
      <c r="M22" s="17" t="s">
        <v>36</v>
      </c>
      <c r="N22" s="18" t="s">
        <v>41</v>
      </c>
      <c r="O22" s="17" t="s">
        <v>42</v>
      </c>
      <c r="P22" s="17" t="s">
        <v>43</v>
      </c>
    </row>
    <row r="23" spans="1:16" customFormat="1" ht="18.600000000000001" customHeight="1" x14ac:dyDescent="0.25">
      <c r="A23" s="7" t="s">
        <v>1</v>
      </c>
      <c r="B23" s="7" t="s">
        <v>2</v>
      </c>
      <c r="C23" s="8">
        <v>8241</v>
      </c>
      <c r="D23" s="8">
        <v>8594</v>
      </c>
      <c r="E23" s="8">
        <v>7939</v>
      </c>
      <c r="F23" s="8">
        <v>8121</v>
      </c>
      <c r="G23" s="8">
        <v>7136</v>
      </c>
      <c r="H23" s="8">
        <v>6321</v>
      </c>
      <c r="I23" s="8">
        <v>6528</v>
      </c>
      <c r="J23" s="8">
        <v>6018</v>
      </c>
      <c r="K23" s="8">
        <v>5893</v>
      </c>
      <c r="L23" s="8">
        <v>6030</v>
      </c>
      <c r="M23" s="8">
        <v>6116</v>
      </c>
      <c r="N23" s="8">
        <v>5764</v>
      </c>
      <c r="O23" s="8">
        <v>6099</v>
      </c>
      <c r="P23" s="8">
        <v>6405</v>
      </c>
    </row>
    <row r="24" spans="1:16" customFormat="1" ht="18.600000000000001" customHeight="1" x14ac:dyDescent="0.25">
      <c r="A24" s="7"/>
      <c r="B24" s="7" t="s">
        <v>7</v>
      </c>
      <c r="C24" s="8">
        <v>1101</v>
      </c>
      <c r="D24" s="8">
        <v>940</v>
      </c>
      <c r="E24" s="8">
        <v>1136</v>
      </c>
      <c r="F24" s="8">
        <v>1747</v>
      </c>
      <c r="G24" s="8">
        <v>1486</v>
      </c>
      <c r="H24" s="8">
        <v>1268</v>
      </c>
      <c r="I24" s="8">
        <v>1314</v>
      </c>
      <c r="J24" s="8">
        <v>1132</v>
      </c>
      <c r="K24" s="8">
        <v>1223</v>
      </c>
      <c r="L24" s="8">
        <v>1060</v>
      </c>
      <c r="M24" s="8">
        <v>1089</v>
      </c>
      <c r="N24" s="8">
        <v>950</v>
      </c>
      <c r="O24" s="8">
        <v>1010</v>
      </c>
      <c r="P24" s="8">
        <v>756</v>
      </c>
    </row>
    <row r="25" spans="1:16" ht="18.600000000000001" customHeight="1" x14ac:dyDescent="0.25">
      <c r="A25" s="7" t="s">
        <v>11</v>
      </c>
      <c r="B25" s="7"/>
      <c r="C25" s="8">
        <v>190</v>
      </c>
      <c r="D25" s="8">
        <v>197</v>
      </c>
      <c r="E25" s="8">
        <v>263</v>
      </c>
      <c r="F25" s="8">
        <v>176</v>
      </c>
      <c r="G25" s="8">
        <v>114</v>
      </c>
      <c r="H25" s="8">
        <v>102</v>
      </c>
      <c r="I25" s="8">
        <v>110</v>
      </c>
      <c r="J25" s="8">
        <v>54</v>
      </c>
      <c r="K25" s="8">
        <v>67</v>
      </c>
      <c r="L25" s="8">
        <v>127</v>
      </c>
      <c r="M25" s="8">
        <v>65</v>
      </c>
      <c r="N25" s="8">
        <v>69</v>
      </c>
      <c r="O25" s="8">
        <v>150</v>
      </c>
      <c r="P25" s="8">
        <v>401</v>
      </c>
    </row>
    <row r="26" spans="1:16" customFormat="1" ht="18.600000000000001" customHeight="1" x14ac:dyDescent="0.25">
      <c r="A26" s="2"/>
      <c r="B26" s="2" t="s">
        <v>8</v>
      </c>
      <c r="C26" s="2">
        <f t="shared" ref="C26:K26" si="34">SUM(C23:C25)</f>
        <v>9532</v>
      </c>
      <c r="D26" s="2">
        <f t="shared" si="34"/>
        <v>9731</v>
      </c>
      <c r="E26" s="2">
        <f t="shared" si="34"/>
        <v>9338</v>
      </c>
      <c r="F26" s="2">
        <f t="shared" si="34"/>
        <v>10044</v>
      </c>
      <c r="G26" s="2">
        <f t="shared" si="34"/>
        <v>8736</v>
      </c>
      <c r="H26" s="2">
        <f t="shared" si="34"/>
        <v>7691</v>
      </c>
      <c r="I26" s="2">
        <f t="shared" si="34"/>
        <v>7952</v>
      </c>
      <c r="J26" s="2">
        <f t="shared" si="34"/>
        <v>7204</v>
      </c>
      <c r="K26" s="2">
        <f t="shared" si="34"/>
        <v>7183</v>
      </c>
      <c r="L26" s="2">
        <f t="shared" ref="L26:M26" si="35">SUM(L23:L25)</f>
        <v>7217</v>
      </c>
      <c r="M26" s="2">
        <f t="shared" si="35"/>
        <v>7270</v>
      </c>
      <c r="N26" s="2">
        <f t="shared" ref="N26:O26" si="36">SUM(N23:N25)</f>
        <v>6783</v>
      </c>
      <c r="O26" s="2">
        <f t="shared" si="36"/>
        <v>7259</v>
      </c>
      <c r="P26" s="2">
        <f t="shared" ref="P26" si="37">SUM(P23:P25)</f>
        <v>7562</v>
      </c>
    </row>
    <row r="27" spans="1:16" ht="18.6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8.600000000000001" customHeight="1" x14ac:dyDescent="0.25">
      <c r="A28" s="7" t="s">
        <v>3</v>
      </c>
      <c r="B28" s="7" t="s">
        <v>4</v>
      </c>
      <c r="C28" s="8">
        <v>2588</v>
      </c>
      <c r="D28" s="8">
        <v>2509</v>
      </c>
      <c r="E28" s="8">
        <v>2337</v>
      </c>
      <c r="F28" s="8">
        <v>2127</v>
      </c>
      <c r="G28" s="8">
        <v>2628</v>
      </c>
      <c r="H28" s="8">
        <v>2318</v>
      </c>
      <c r="I28" s="8">
        <v>2185</v>
      </c>
      <c r="J28" s="8">
        <v>2099</v>
      </c>
      <c r="K28" s="8">
        <v>2175</v>
      </c>
      <c r="L28" s="8">
        <v>2241</v>
      </c>
      <c r="M28" s="8">
        <v>2189</v>
      </c>
      <c r="N28" s="8">
        <v>1978</v>
      </c>
      <c r="O28" s="8">
        <v>2439</v>
      </c>
      <c r="P28" s="8">
        <v>2327</v>
      </c>
    </row>
    <row r="29" spans="1:16" ht="18.600000000000001" customHeight="1" x14ac:dyDescent="0.25">
      <c r="A29" s="7"/>
      <c r="B29" s="7" t="s">
        <v>6</v>
      </c>
      <c r="C29" s="8">
        <v>516</v>
      </c>
      <c r="D29" s="8">
        <v>324</v>
      </c>
      <c r="E29" s="8">
        <v>195</v>
      </c>
      <c r="F29" s="8">
        <v>252</v>
      </c>
      <c r="G29" s="8">
        <v>275</v>
      </c>
      <c r="H29" s="8">
        <v>307</v>
      </c>
      <c r="I29" s="8">
        <v>261</v>
      </c>
      <c r="J29" s="8">
        <v>253</v>
      </c>
      <c r="K29" s="8">
        <v>379</v>
      </c>
      <c r="L29" s="8">
        <v>857</v>
      </c>
      <c r="M29" s="8">
        <v>551</v>
      </c>
      <c r="N29" s="8">
        <v>480</v>
      </c>
      <c r="O29" s="8">
        <v>547</v>
      </c>
      <c r="P29" s="8">
        <v>612</v>
      </c>
    </row>
    <row r="30" spans="1:16" ht="18.600000000000001" customHeight="1" x14ac:dyDescent="0.25">
      <c r="A30" s="7"/>
      <c r="B30" s="9" t="s">
        <v>9</v>
      </c>
      <c r="C30" s="10">
        <f t="shared" ref="C30:K30" si="38">SUM(C28:C29)</f>
        <v>3104</v>
      </c>
      <c r="D30" s="10">
        <f t="shared" si="38"/>
        <v>2833</v>
      </c>
      <c r="E30" s="10">
        <f t="shared" si="38"/>
        <v>2532</v>
      </c>
      <c r="F30" s="10">
        <f t="shared" si="38"/>
        <v>2379</v>
      </c>
      <c r="G30" s="10">
        <f t="shared" si="38"/>
        <v>2903</v>
      </c>
      <c r="H30" s="10">
        <f t="shared" si="38"/>
        <v>2625</v>
      </c>
      <c r="I30" s="10">
        <f t="shared" si="38"/>
        <v>2446</v>
      </c>
      <c r="J30" s="10">
        <f t="shared" si="38"/>
        <v>2352</v>
      </c>
      <c r="K30" s="10">
        <f t="shared" si="38"/>
        <v>2554</v>
      </c>
      <c r="L30" s="10">
        <f t="shared" ref="L30:M30" si="39">SUM(L28:L29)</f>
        <v>3098</v>
      </c>
      <c r="M30" s="10">
        <f t="shared" si="39"/>
        <v>2740</v>
      </c>
      <c r="N30" s="10">
        <f t="shared" ref="N30:O30" si="40">SUM(N28:N29)</f>
        <v>2458</v>
      </c>
      <c r="O30" s="10">
        <f t="shared" si="40"/>
        <v>2986</v>
      </c>
      <c r="P30" s="10">
        <f t="shared" ref="P30" si="41">SUM(P28:P29)</f>
        <v>2939</v>
      </c>
    </row>
    <row r="31" spans="1:16" ht="18.600000000000001" customHeight="1" x14ac:dyDescent="0.25">
      <c r="A31" s="7"/>
      <c r="B31" s="7" t="s">
        <v>7</v>
      </c>
      <c r="C31" s="8">
        <v>681</v>
      </c>
      <c r="D31" s="8">
        <v>916</v>
      </c>
      <c r="E31" s="8">
        <v>467</v>
      </c>
      <c r="F31" s="8">
        <v>300</v>
      </c>
      <c r="G31" s="8">
        <v>287</v>
      </c>
      <c r="H31" s="8">
        <v>261</v>
      </c>
      <c r="I31" s="8">
        <v>222</v>
      </c>
      <c r="J31" s="8">
        <v>289</v>
      </c>
      <c r="K31" s="8">
        <v>177</v>
      </c>
      <c r="L31" s="8">
        <v>182</v>
      </c>
      <c r="M31" s="8">
        <v>171</v>
      </c>
      <c r="N31" s="8">
        <v>184</v>
      </c>
      <c r="O31" s="8">
        <v>269</v>
      </c>
      <c r="P31" s="8">
        <v>163</v>
      </c>
    </row>
    <row r="32" spans="1:16" ht="18.600000000000001" customHeight="1" x14ac:dyDescent="0.25">
      <c r="A32" s="2"/>
      <c r="B32" s="2" t="s">
        <v>8</v>
      </c>
      <c r="C32" s="2">
        <f t="shared" ref="C32:H32" si="42">C30+C31</f>
        <v>3785</v>
      </c>
      <c r="D32" s="2">
        <f t="shared" si="42"/>
        <v>3749</v>
      </c>
      <c r="E32" s="2">
        <f t="shared" si="42"/>
        <v>2999</v>
      </c>
      <c r="F32" s="2">
        <f t="shared" si="42"/>
        <v>2679</v>
      </c>
      <c r="G32" s="2">
        <f t="shared" si="42"/>
        <v>3190</v>
      </c>
      <c r="H32" s="2">
        <f t="shared" si="42"/>
        <v>2886</v>
      </c>
      <c r="I32" s="2">
        <f t="shared" ref="I32:K32" si="43">I30+I31</f>
        <v>2668</v>
      </c>
      <c r="J32" s="2">
        <f t="shared" si="43"/>
        <v>2641</v>
      </c>
      <c r="K32" s="2">
        <f t="shared" si="43"/>
        <v>2731</v>
      </c>
      <c r="L32" s="2">
        <f t="shared" ref="L32:M32" si="44">L30+L31</f>
        <v>3280</v>
      </c>
      <c r="M32" s="2">
        <f t="shared" si="44"/>
        <v>2911</v>
      </c>
      <c r="N32" s="2">
        <f t="shared" ref="N32:O32" si="45">N30+N31</f>
        <v>2642</v>
      </c>
      <c r="O32" s="2">
        <f t="shared" si="45"/>
        <v>3255</v>
      </c>
      <c r="P32" s="2">
        <f t="shared" ref="P32" si="46">P30+P31</f>
        <v>3102</v>
      </c>
    </row>
    <row r="33" spans="1:17" customFormat="1" ht="10.5" customHeight="1" x14ac:dyDescent="0.25"/>
    <row r="34" spans="1:17" ht="18.600000000000001" customHeight="1" x14ac:dyDescent="0.25">
      <c r="A34" s="2"/>
      <c r="B34" s="2" t="s">
        <v>12</v>
      </c>
      <c r="C34" s="20">
        <f t="shared" ref="C34:K34" si="47">C26+C32</f>
        <v>13317</v>
      </c>
      <c r="D34" s="20">
        <f t="shared" si="47"/>
        <v>13480</v>
      </c>
      <c r="E34" s="20">
        <f t="shared" si="47"/>
        <v>12337</v>
      </c>
      <c r="F34" s="20">
        <f t="shared" si="47"/>
        <v>12723</v>
      </c>
      <c r="G34" s="20">
        <f t="shared" si="47"/>
        <v>11926</v>
      </c>
      <c r="H34" s="20">
        <f t="shared" si="47"/>
        <v>10577</v>
      </c>
      <c r="I34" s="20">
        <f t="shared" si="47"/>
        <v>10620</v>
      </c>
      <c r="J34" s="20">
        <f t="shared" si="47"/>
        <v>9845</v>
      </c>
      <c r="K34" s="20">
        <f t="shared" si="47"/>
        <v>9914</v>
      </c>
      <c r="L34" s="20">
        <f t="shared" ref="L34:M34" si="48">L26+L32</f>
        <v>10497</v>
      </c>
      <c r="M34" s="20">
        <f t="shared" si="48"/>
        <v>10181</v>
      </c>
      <c r="N34" s="20">
        <f t="shared" ref="N34:O34" si="49">N26+N32</f>
        <v>9425</v>
      </c>
      <c r="O34" s="20">
        <f t="shared" si="49"/>
        <v>10514</v>
      </c>
      <c r="P34" s="20">
        <f t="shared" ref="P34" si="50">P26+P32</f>
        <v>10664</v>
      </c>
    </row>
    <row r="35" spans="1:17" ht="18.6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7" ht="18.600000000000001" customHeight="1" x14ac:dyDescent="0.25">
      <c r="A36" s="5" t="s">
        <v>38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7" ht="18.600000000000001" customHeight="1" x14ac:dyDescent="0.25">
      <c r="A37" s="3" t="s">
        <v>0</v>
      </c>
      <c r="B37" s="3" t="s">
        <v>27</v>
      </c>
      <c r="C37" s="4">
        <v>2010</v>
      </c>
      <c r="D37" s="4">
        <v>2011</v>
      </c>
      <c r="E37" s="4">
        <v>2012</v>
      </c>
      <c r="F37" s="4">
        <v>2013</v>
      </c>
      <c r="G37" s="4">
        <v>2014</v>
      </c>
      <c r="H37" s="4">
        <v>2015</v>
      </c>
      <c r="I37" s="4">
        <v>2016</v>
      </c>
      <c r="J37" s="4">
        <v>2017</v>
      </c>
      <c r="K37" s="4" t="s">
        <v>33</v>
      </c>
      <c r="L37" s="18" t="s">
        <v>34</v>
      </c>
      <c r="M37" s="17" t="s">
        <v>36</v>
      </c>
      <c r="N37" s="18" t="s">
        <v>41</v>
      </c>
      <c r="O37" s="17" t="s">
        <v>42</v>
      </c>
      <c r="P37" s="17" t="s">
        <v>43</v>
      </c>
    </row>
    <row r="38" spans="1:17" s="6" customFormat="1" ht="18.600000000000001" customHeight="1" x14ac:dyDescent="0.25">
      <c r="A38" s="7" t="s">
        <v>1</v>
      </c>
      <c r="B38" s="7" t="s">
        <v>19</v>
      </c>
      <c r="C38" s="8">
        <v>1399</v>
      </c>
      <c r="D38" s="8">
        <v>1459</v>
      </c>
      <c r="E38" s="8">
        <v>1451</v>
      </c>
      <c r="F38" s="8">
        <v>1519</v>
      </c>
      <c r="G38" s="8">
        <v>1391</v>
      </c>
      <c r="H38" s="8">
        <v>1369</v>
      </c>
      <c r="I38" s="8">
        <v>1371</v>
      </c>
      <c r="J38" s="8">
        <v>1263</v>
      </c>
      <c r="K38" s="8">
        <v>1352</v>
      </c>
      <c r="L38" s="8">
        <v>1333</v>
      </c>
      <c r="M38" s="8">
        <v>1356</v>
      </c>
      <c r="N38" s="8">
        <v>1274</v>
      </c>
      <c r="O38" s="8">
        <v>1420</v>
      </c>
      <c r="P38" s="8">
        <v>1399</v>
      </c>
    </row>
    <row r="39" spans="1:17" ht="18.600000000000001" customHeight="1" x14ac:dyDescent="0.25">
      <c r="A39" s="7"/>
      <c r="B39" s="7" t="s">
        <v>20</v>
      </c>
      <c r="C39" s="8">
        <v>139</v>
      </c>
      <c r="D39" s="8">
        <v>210</v>
      </c>
      <c r="E39" s="8">
        <v>220</v>
      </c>
      <c r="F39" s="8">
        <v>288</v>
      </c>
      <c r="G39" s="8">
        <v>253</v>
      </c>
      <c r="H39" s="8">
        <v>166</v>
      </c>
      <c r="I39" s="8">
        <v>149</v>
      </c>
      <c r="J39" s="8">
        <v>120</v>
      </c>
      <c r="K39" s="8">
        <v>113</v>
      </c>
      <c r="L39" s="8">
        <v>96</v>
      </c>
      <c r="M39" s="8">
        <v>57</v>
      </c>
      <c r="N39" s="8">
        <v>83</v>
      </c>
      <c r="O39" s="8">
        <v>92</v>
      </c>
      <c r="P39" s="8">
        <v>68</v>
      </c>
    </row>
    <row r="40" spans="1:17" ht="18.600000000000001" customHeight="1" x14ac:dyDescent="0.25">
      <c r="A40" s="7"/>
      <c r="B40" s="7" t="s">
        <v>31</v>
      </c>
      <c r="C40" s="8"/>
      <c r="D40" s="8"/>
      <c r="E40" s="8"/>
      <c r="F40" s="8"/>
      <c r="G40" s="8"/>
      <c r="H40" s="8"/>
      <c r="I40" s="8"/>
      <c r="J40" s="8">
        <v>7</v>
      </c>
      <c r="K40" s="8">
        <v>8</v>
      </c>
      <c r="L40" s="8">
        <v>3</v>
      </c>
      <c r="M40" s="8">
        <v>5</v>
      </c>
      <c r="N40" s="8">
        <v>4</v>
      </c>
      <c r="O40" s="8">
        <v>6</v>
      </c>
      <c r="P40" s="8">
        <v>3</v>
      </c>
    </row>
    <row r="41" spans="1:17" ht="18.600000000000001" customHeight="1" x14ac:dyDescent="0.25">
      <c r="A41" s="7"/>
      <c r="B41" s="7" t="s">
        <v>21</v>
      </c>
      <c r="C41" s="8">
        <v>75</v>
      </c>
      <c r="D41" s="8">
        <v>37</v>
      </c>
      <c r="E41" s="8">
        <v>9</v>
      </c>
      <c r="F41" s="8">
        <v>3</v>
      </c>
      <c r="G41" s="8">
        <v>1</v>
      </c>
      <c r="H41" s="8">
        <v>3</v>
      </c>
      <c r="I41" s="8">
        <v>31</v>
      </c>
      <c r="J41" s="8">
        <v>24</v>
      </c>
      <c r="K41" s="8">
        <v>4</v>
      </c>
      <c r="L41" s="8">
        <v>15</v>
      </c>
      <c r="M41" s="8"/>
      <c r="N41" s="8">
        <v>1</v>
      </c>
      <c r="O41" s="8"/>
      <c r="P41" s="8"/>
    </row>
    <row r="42" spans="1:17" ht="18.600000000000001" customHeight="1" x14ac:dyDescent="0.25">
      <c r="A42" s="13" t="s">
        <v>23</v>
      </c>
      <c r="C42" s="12">
        <f>C38/SUM(C$38:C$41)</f>
        <v>0.86732796032238069</v>
      </c>
      <c r="D42" s="12">
        <f t="shared" ref="D42:K42" si="51">D38/SUM(D$38:D$41)</f>
        <v>0.85521688159437281</v>
      </c>
      <c r="E42" s="12">
        <f t="shared" si="51"/>
        <v>0.86369047619047623</v>
      </c>
      <c r="F42" s="12">
        <f t="shared" si="51"/>
        <v>0.83922651933701653</v>
      </c>
      <c r="G42" s="12">
        <f t="shared" si="51"/>
        <v>0.84559270516717322</v>
      </c>
      <c r="H42" s="12">
        <f t="shared" si="51"/>
        <v>0.89011703511053319</v>
      </c>
      <c r="I42" s="12">
        <f t="shared" si="51"/>
        <v>0.88394584139264987</v>
      </c>
      <c r="J42" s="12">
        <f t="shared" si="51"/>
        <v>0.89321074964639324</v>
      </c>
      <c r="K42" s="12">
        <f t="shared" si="51"/>
        <v>0.91536899119837511</v>
      </c>
      <c r="L42" s="12">
        <f t="shared" ref="L42" si="52">L38/SUM(L$38:L$41)</f>
        <v>0.92121630960608158</v>
      </c>
      <c r="M42" s="12">
        <f>M38/SUM(M$38:M$41)</f>
        <v>0.95627644569816639</v>
      </c>
      <c r="N42" s="12">
        <f t="shared" ref="N42:O42" si="53">N38/SUM(N$38:N$41)</f>
        <v>0.93538913362701914</v>
      </c>
      <c r="O42" s="12">
        <f t="shared" si="53"/>
        <v>0.93544137022397889</v>
      </c>
      <c r="P42" s="12">
        <f t="shared" ref="P42" si="54">P38/SUM(P$38:P$41)</f>
        <v>0.95170068027210886</v>
      </c>
      <c r="Q42"/>
    </row>
    <row r="43" spans="1:17" ht="18.600000000000001" customHeight="1" x14ac:dyDescent="0.25">
      <c r="A43" s="7" t="s">
        <v>3</v>
      </c>
      <c r="B43" s="7" t="s">
        <v>19</v>
      </c>
      <c r="C43" s="8">
        <v>700</v>
      </c>
      <c r="D43" s="8">
        <v>705</v>
      </c>
      <c r="E43" s="8">
        <v>563</v>
      </c>
      <c r="F43" s="8">
        <v>507</v>
      </c>
      <c r="G43" s="8">
        <v>515</v>
      </c>
      <c r="H43" s="8">
        <v>480</v>
      </c>
      <c r="I43" s="8">
        <v>482</v>
      </c>
      <c r="J43" s="8">
        <v>485</v>
      </c>
      <c r="K43" s="8">
        <v>484</v>
      </c>
      <c r="L43" s="8">
        <v>547</v>
      </c>
      <c r="M43" s="8">
        <v>484</v>
      </c>
      <c r="N43" s="8">
        <v>454</v>
      </c>
      <c r="O43" s="8">
        <v>493</v>
      </c>
      <c r="P43" s="8">
        <v>490</v>
      </c>
      <c r="Q43"/>
    </row>
    <row r="44" spans="1:17" ht="18.600000000000001" customHeight="1" x14ac:dyDescent="0.25">
      <c r="A44" s="7"/>
      <c r="B44" s="7" t="s">
        <v>20</v>
      </c>
      <c r="C44" s="8">
        <v>35</v>
      </c>
      <c r="D44" s="8">
        <v>38</v>
      </c>
      <c r="E44" s="8">
        <v>48</v>
      </c>
      <c r="F44" s="8">
        <v>23</v>
      </c>
      <c r="G44" s="8">
        <v>97</v>
      </c>
      <c r="H44" s="8">
        <v>102</v>
      </c>
      <c r="I44" s="8">
        <v>58</v>
      </c>
      <c r="J44" s="8">
        <v>37</v>
      </c>
      <c r="K44" s="8">
        <v>17</v>
      </c>
      <c r="L44" s="8">
        <v>31</v>
      </c>
      <c r="M44" s="8">
        <v>22</v>
      </c>
      <c r="N44" s="8">
        <v>19</v>
      </c>
      <c r="O44" s="8">
        <v>72</v>
      </c>
      <c r="P44" s="8">
        <v>45</v>
      </c>
      <c r="Q44"/>
    </row>
    <row r="45" spans="1:17" ht="18.600000000000001" customHeight="1" x14ac:dyDescent="0.25">
      <c r="A45" s="7"/>
      <c r="B45" s="7" t="s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v>2</v>
      </c>
      <c r="N45" s="8"/>
      <c r="O45" s="8"/>
      <c r="P45" s="8"/>
      <c r="Q45"/>
    </row>
    <row r="46" spans="1:17" customFormat="1" ht="18.600000000000001" customHeight="1" x14ac:dyDescent="0.25">
      <c r="A46" s="13" t="s">
        <v>22</v>
      </c>
      <c r="B46" s="1"/>
      <c r="C46" s="12">
        <f t="shared" ref="C46:L46" si="55">C43/SUM(C$43:C$44)</f>
        <v>0.95238095238095233</v>
      </c>
      <c r="D46" s="12">
        <f t="shared" si="55"/>
        <v>0.94885598923283987</v>
      </c>
      <c r="E46" s="12">
        <f t="shared" si="55"/>
        <v>0.92144026186579375</v>
      </c>
      <c r="F46" s="12">
        <f t="shared" si="55"/>
        <v>0.95660377358490567</v>
      </c>
      <c r="G46" s="12">
        <f t="shared" si="55"/>
        <v>0.84150326797385622</v>
      </c>
      <c r="H46" s="12">
        <f t="shared" si="55"/>
        <v>0.82474226804123707</v>
      </c>
      <c r="I46" s="12">
        <f t="shared" si="55"/>
        <v>0.8925925925925926</v>
      </c>
      <c r="J46" s="12">
        <f t="shared" si="55"/>
        <v>0.92911877394636011</v>
      </c>
      <c r="K46" s="12">
        <f t="shared" si="55"/>
        <v>0.96606786427145708</v>
      </c>
      <c r="L46" s="12">
        <f t="shared" si="55"/>
        <v>0.94636678200692037</v>
      </c>
      <c r="M46" s="12">
        <f>M43/SUM(M$43:M$45)</f>
        <v>0.952755905511811</v>
      </c>
      <c r="N46" s="12">
        <f t="shared" ref="N46" si="56">N43/SUM(N$43:N$44)</f>
        <v>0.95983086680761098</v>
      </c>
      <c r="O46" s="12">
        <f>O43/SUM(O$43:O$45)</f>
        <v>0.87256637168141593</v>
      </c>
      <c r="P46" s="12">
        <f>P43/SUM(P$43:P$45)</f>
        <v>0.91588785046728971</v>
      </c>
    </row>
    <row r="47" spans="1:17" customFormat="1" ht="18.600000000000001" customHeight="1" x14ac:dyDescent="0.25"/>
    <row r="48" spans="1:17" customFormat="1" ht="18.600000000000001" customHeight="1" x14ac:dyDescent="0.25">
      <c r="A48" s="5" t="s">
        <v>39</v>
      </c>
    </row>
    <row r="49" spans="1:16" ht="24" x14ac:dyDescent="0.25">
      <c r="A49" s="3" t="s">
        <v>26</v>
      </c>
      <c r="B49" s="3"/>
      <c r="C49" s="4">
        <v>2010</v>
      </c>
      <c r="D49" s="4">
        <v>2011</v>
      </c>
      <c r="E49" s="4">
        <v>2012</v>
      </c>
      <c r="F49" s="4">
        <v>2013</v>
      </c>
      <c r="G49" s="4">
        <v>2014</v>
      </c>
      <c r="H49" s="4">
        <v>2015</v>
      </c>
      <c r="I49" s="4">
        <v>2016</v>
      </c>
      <c r="J49" s="4">
        <v>2017</v>
      </c>
      <c r="K49" s="4" t="s">
        <v>33</v>
      </c>
      <c r="L49" s="17" t="s">
        <v>34</v>
      </c>
      <c r="M49" s="17" t="s">
        <v>36</v>
      </c>
      <c r="N49" s="17" t="s">
        <v>41</v>
      </c>
      <c r="O49" s="17" t="s">
        <v>42</v>
      </c>
      <c r="P49" s="17" t="s">
        <v>43</v>
      </c>
    </row>
    <row r="50" spans="1:16" ht="18.600000000000001" customHeight="1" x14ac:dyDescent="0.25">
      <c r="A50" s="7" t="s">
        <v>13</v>
      </c>
      <c r="B50" s="7" t="s">
        <v>17</v>
      </c>
      <c r="C50" s="8">
        <v>93</v>
      </c>
      <c r="D50" s="8">
        <v>98</v>
      </c>
      <c r="E50" s="8">
        <v>100</v>
      </c>
      <c r="F50" s="8">
        <v>107</v>
      </c>
      <c r="G50" s="8">
        <v>98</v>
      </c>
      <c r="H50" s="8">
        <v>74</v>
      </c>
      <c r="I50" s="8">
        <v>51</v>
      </c>
      <c r="J50" s="8">
        <v>45</v>
      </c>
      <c r="K50" s="8">
        <v>29</v>
      </c>
      <c r="L50" s="8">
        <v>38</v>
      </c>
      <c r="M50" s="8">
        <v>32</v>
      </c>
      <c r="N50" s="8">
        <v>42</v>
      </c>
      <c r="O50" s="8">
        <v>76</v>
      </c>
      <c r="P50" s="8">
        <v>80</v>
      </c>
    </row>
    <row r="51" spans="1:16" customFormat="1" ht="18.600000000000001" customHeight="1" x14ac:dyDescent="0.25">
      <c r="A51" s="7" t="s">
        <v>14</v>
      </c>
      <c r="B51" s="7"/>
      <c r="C51" s="8">
        <v>168</v>
      </c>
      <c r="D51" s="8">
        <v>160</v>
      </c>
      <c r="E51" s="8">
        <v>173</v>
      </c>
      <c r="F51" s="8">
        <v>193</v>
      </c>
      <c r="G51" s="8">
        <v>178</v>
      </c>
      <c r="H51" s="8">
        <v>122</v>
      </c>
      <c r="I51" s="8">
        <v>129</v>
      </c>
      <c r="J51" s="8">
        <v>125</v>
      </c>
      <c r="K51" s="8">
        <v>121</v>
      </c>
      <c r="L51" s="8">
        <v>118</v>
      </c>
      <c r="M51" s="8">
        <v>165</v>
      </c>
      <c r="N51" s="8">
        <v>136</v>
      </c>
      <c r="O51" s="8">
        <v>164</v>
      </c>
      <c r="P51" s="8">
        <v>188</v>
      </c>
    </row>
    <row r="52" spans="1:16" ht="18.600000000000001" customHeight="1" x14ac:dyDescent="0.25">
      <c r="A52" s="7" t="s">
        <v>15</v>
      </c>
      <c r="B52" s="7"/>
      <c r="C52" s="8">
        <v>415</v>
      </c>
      <c r="D52" s="8">
        <v>424</v>
      </c>
      <c r="E52" s="8">
        <v>381</v>
      </c>
      <c r="F52" s="8">
        <v>383</v>
      </c>
      <c r="G52" s="8">
        <v>376</v>
      </c>
      <c r="H52" s="8">
        <v>359</v>
      </c>
      <c r="I52" s="8">
        <v>332</v>
      </c>
      <c r="J52" s="8">
        <v>331</v>
      </c>
      <c r="K52" s="8">
        <v>378</v>
      </c>
      <c r="L52" s="8">
        <v>310</v>
      </c>
      <c r="M52" s="8">
        <v>360</v>
      </c>
      <c r="N52" s="8">
        <v>344</v>
      </c>
      <c r="O52" s="8">
        <v>348</v>
      </c>
      <c r="P52" s="8">
        <v>354</v>
      </c>
    </row>
    <row r="53" spans="1:16" ht="18.600000000000001" customHeight="1" x14ac:dyDescent="0.25">
      <c r="A53" s="7" t="s">
        <v>16</v>
      </c>
      <c r="B53" s="7"/>
      <c r="C53" s="8">
        <v>727</v>
      </c>
      <c r="D53" s="8">
        <v>814</v>
      </c>
      <c r="E53" s="8">
        <v>778</v>
      </c>
      <c r="F53" s="8">
        <v>789</v>
      </c>
      <c r="G53" s="8">
        <v>718</v>
      </c>
      <c r="H53" s="8">
        <v>714</v>
      </c>
      <c r="I53" s="8">
        <v>741</v>
      </c>
      <c r="J53" s="8">
        <v>680</v>
      </c>
      <c r="K53" s="8">
        <v>679</v>
      </c>
      <c r="L53" s="8">
        <v>753</v>
      </c>
      <c r="M53" s="8">
        <v>624</v>
      </c>
      <c r="N53" s="8">
        <v>635</v>
      </c>
      <c r="O53" s="8">
        <v>635</v>
      </c>
      <c r="P53" s="8">
        <v>587</v>
      </c>
    </row>
    <row r="54" spans="1:16" ht="18.60000000000000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8.600000000000001" customHeight="1" x14ac:dyDescent="0.25">
      <c r="A55" s="7" t="s">
        <v>13</v>
      </c>
      <c r="B55" s="7" t="s">
        <v>18</v>
      </c>
      <c r="C55" s="11">
        <f t="shared" ref="C55:I55" si="57">C50/SUM(C$50:C$53)</f>
        <v>6.6286528866714184E-2</v>
      </c>
      <c r="D55" s="11">
        <f t="shared" si="57"/>
        <v>6.550802139037433E-2</v>
      </c>
      <c r="E55" s="11">
        <f t="shared" si="57"/>
        <v>6.9832402234636867E-2</v>
      </c>
      <c r="F55" s="11">
        <f t="shared" si="57"/>
        <v>7.2690217391304351E-2</v>
      </c>
      <c r="G55" s="11">
        <f t="shared" si="57"/>
        <v>7.153284671532846E-2</v>
      </c>
      <c r="H55" s="11">
        <f t="shared" si="57"/>
        <v>5.8313632781717889E-2</v>
      </c>
      <c r="I55" s="11">
        <f t="shared" si="57"/>
        <v>4.0702314445331206E-2</v>
      </c>
      <c r="J55" s="11">
        <f t="shared" ref="J55:K55" si="58">J50/SUM(J$50:J$53)</f>
        <v>3.810330228619814E-2</v>
      </c>
      <c r="K55" s="11">
        <f t="shared" si="58"/>
        <v>2.4026512013256007E-2</v>
      </c>
      <c r="L55" s="11">
        <f t="shared" ref="L55:M55" si="59">L50/SUM(L$50:L$53)</f>
        <v>3.1173092698933553E-2</v>
      </c>
      <c r="M55" s="11">
        <f t="shared" si="59"/>
        <v>2.7095681625740897E-2</v>
      </c>
      <c r="N55" s="11">
        <f t="shared" ref="N55:O55" si="60">N50/SUM(N$50:N$53)</f>
        <v>3.6300777873811585E-2</v>
      </c>
      <c r="O55" s="11">
        <f t="shared" si="60"/>
        <v>6.2142273098937037E-2</v>
      </c>
      <c r="P55" s="11">
        <f t="shared" ref="P55" si="61">P50/SUM(P$50:P$53)</f>
        <v>6.6170388751033912E-2</v>
      </c>
    </row>
    <row r="56" spans="1:16" ht="18.600000000000001" customHeight="1" x14ac:dyDescent="0.25">
      <c r="A56" s="7" t="s">
        <v>14</v>
      </c>
      <c r="B56" s="7"/>
      <c r="C56" s="11">
        <f t="shared" ref="C56:I56" si="62">C51/SUM(C$50:C$53)</f>
        <v>0.11974340698503208</v>
      </c>
      <c r="D56" s="11">
        <f t="shared" si="62"/>
        <v>0.10695187165775401</v>
      </c>
      <c r="E56" s="11">
        <f t="shared" si="62"/>
        <v>0.12081005586592179</v>
      </c>
      <c r="F56" s="11">
        <f t="shared" si="62"/>
        <v>0.13111413043478262</v>
      </c>
      <c r="G56" s="11">
        <f t="shared" si="62"/>
        <v>0.12992700729927006</v>
      </c>
      <c r="H56" s="11">
        <f t="shared" si="62"/>
        <v>9.6138691883372734E-2</v>
      </c>
      <c r="I56" s="11">
        <f t="shared" si="62"/>
        <v>0.10295291300877893</v>
      </c>
      <c r="J56" s="11">
        <f t="shared" ref="J56:K56" si="63">J51/SUM(J$50:J$53)</f>
        <v>0.10584250635055038</v>
      </c>
      <c r="K56" s="11">
        <f t="shared" si="63"/>
        <v>0.10024855012427507</v>
      </c>
      <c r="L56" s="11">
        <f t="shared" ref="L56:M56" si="64">L51/SUM(L$50:L$53)</f>
        <v>9.6800656275635763E-2</v>
      </c>
      <c r="M56" s="11">
        <f t="shared" si="64"/>
        <v>0.13971210838272649</v>
      </c>
      <c r="N56" s="11">
        <f t="shared" ref="N56:O56" si="65">N51/SUM(N$50:N$53)</f>
        <v>0.11754537597234227</v>
      </c>
      <c r="O56" s="11">
        <f t="shared" si="65"/>
        <v>0.13409648405560098</v>
      </c>
      <c r="P56" s="11">
        <f t="shared" ref="P56" si="66">P51/SUM(P$50:P$53)</f>
        <v>0.15550041356492969</v>
      </c>
    </row>
    <row r="57" spans="1:16" ht="18.600000000000001" customHeight="1" x14ac:dyDescent="0.25">
      <c r="A57" s="7" t="s">
        <v>15</v>
      </c>
      <c r="B57" s="7"/>
      <c r="C57" s="11">
        <f t="shared" ref="C57:I57" si="67">C52/SUM(C$50:C$53)</f>
        <v>0.29579472558802566</v>
      </c>
      <c r="D57" s="11">
        <f t="shared" si="67"/>
        <v>0.28342245989304815</v>
      </c>
      <c r="E57" s="11">
        <f t="shared" si="67"/>
        <v>0.26606145251396646</v>
      </c>
      <c r="F57" s="11">
        <f t="shared" si="67"/>
        <v>0.26019021739130432</v>
      </c>
      <c r="G57" s="11">
        <f t="shared" si="67"/>
        <v>0.27445255474452557</v>
      </c>
      <c r="H57" s="11">
        <f t="shared" si="67"/>
        <v>0.28289992119779356</v>
      </c>
      <c r="I57" s="11">
        <f t="shared" si="67"/>
        <v>0.26496408619313649</v>
      </c>
      <c r="J57" s="11">
        <f t="shared" ref="J57:K57" si="68">J52/SUM(J$50:J$53)</f>
        <v>0.28027095681625741</v>
      </c>
      <c r="K57" s="11">
        <f t="shared" si="68"/>
        <v>0.31317315658657829</v>
      </c>
      <c r="L57" s="11">
        <f t="shared" ref="L57:M57" si="69">L52/SUM(L$50:L$53)</f>
        <v>0.25430680885972107</v>
      </c>
      <c r="M57" s="11">
        <f t="shared" si="69"/>
        <v>0.30482641828958512</v>
      </c>
      <c r="N57" s="11">
        <f t="shared" ref="N57:O57" si="70">N52/SUM(N$50:N$53)</f>
        <v>0.29732065687121867</v>
      </c>
      <c r="O57" s="11">
        <f t="shared" si="70"/>
        <v>0.28454619787408014</v>
      </c>
      <c r="P57" s="11">
        <f t="shared" ref="P57" si="71">P52/SUM(P$50:P$53)</f>
        <v>0.29280397022332505</v>
      </c>
    </row>
    <row r="58" spans="1:16" ht="18.600000000000001" customHeight="1" x14ac:dyDescent="0.25">
      <c r="A58" s="7" t="s">
        <v>16</v>
      </c>
      <c r="B58" s="7"/>
      <c r="C58" s="11">
        <f t="shared" ref="C58:I58" si="72">C53/SUM(C$50:C$53)</f>
        <v>0.51817533856022813</v>
      </c>
      <c r="D58" s="11">
        <f t="shared" si="72"/>
        <v>0.54411764705882348</v>
      </c>
      <c r="E58" s="11">
        <f t="shared" si="72"/>
        <v>0.54329608938547491</v>
      </c>
      <c r="F58" s="11">
        <f t="shared" si="72"/>
        <v>0.53600543478260865</v>
      </c>
      <c r="G58" s="11">
        <f t="shared" si="72"/>
        <v>0.52408759124087589</v>
      </c>
      <c r="H58" s="11">
        <f t="shared" si="72"/>
        <v>0.56264775413711587</v>
      </c>
      <c r="I58" s="11">
        <f t="shared" si="72"/>
        <v>0.59138068635275343</v>
      </c>
      <c r="J58" s="11">
        <f t="shared" ref="J58:K58" si="73">J53/SUM(J$50:J$53)</f>
        <v>0.57578323454699409</v>
      </c>
      <c r="K58" s="11">
        <f t="shared" si="73"/>
        <v>0.56255178127589067</v>
      </c>
      <c r="L58" s="11">
        <f t="shared" ref="L58:M58" si="74">L53/SUM(L$50:L$53)</f>
        <v>0.61771944216570962</v>
      </c>
      <c r="M58" s="11">
        <f t="shared" si="74"/>
        <v>0.52836579170194753</v>
      </c>
      <c r="N58" s="11">
        <f t="shared" ref="N58:O58" si="75">N53/SUM(N$50:N$53)</f>
        <v>0.54883318928262748</v>
      </c>
      <c r="O58" s="11">
        <f t="shared" si="75"/>
        <v>0.51921504497138182</v>
      </c>
      <c r="P58" s="11">
        <f t="shared" ref="P58" si="76">P53/SUM(P$50:P$53)</f>
        <v>0.48552522746071131</v>
      </c>
    </row>
    <row r="59" spans="1:16" ht="18.600000000000001" customHeigh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6" ht="18.600000000000001" customHeight="1" x14ac:dyDescent="0.25">
      <c r="A60" s="19" t="s">
        <v>35</v>
      </c>
      <c r="B60"/>
      <c r="C60"/>
      <c r="D60"/>
      <c r="E60"/>
      <c r="F60"/>
      <c r="G60"/>
      <c r="H60"/>
      <c r="I60"/>
      <c r="J60"/>
      <c r="K60"/>
      <c r="L60"/>
    </row>
    <row r="61" spans="1:16" ht="18.600000000000001" customHeigh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6" customFormat="1" ht="18.600000000000001" customHeight="1" x14ac:dyDescent="0.25">
      <c r="M62" s="1"/>
    </row>
    <row r="63" spans="1:16" ht="18.60000000000000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6" ht="18.600000000000001" customHeight="1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8.600000000000001" customHeigh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8.600000000000001" customHeight="1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8.600000000000001" customHeight="1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8.600000000000001" customHeight="1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8.600000000000001" customHeight="1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ht="18.600000000000001" customHeigh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ht="18.600000000000001" customHeight="1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ht="18.600000000000001" customHeight="1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ht="18.600000000000001" customHeight="1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ht="18.600000000000001" customHeight="1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ht="18.600000000000001" customHeigh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ht="18.600000000000001" customHeight="1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ht="18.600000000000001" customHeight="1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ht="18.600000000000001" customHeight="1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ht="18.600000000000001" customHeight="1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ht="18.600000000000001" customHeight="1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3" ht="18.600000000000001" customHeigh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3" ht="18.600000000000001" customHeight="1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3" ht="18.600000000000001" customHeight="1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3" ht="18.600000000000001" customHeight="1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3" ht="18.600000000000001" customHeight="1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3" ht="18.600000000000001" customHeight="1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3" ht="18.600000000000001" customHeight="1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3" ht="18.600000000000001" customHeight="1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3" ht="18.600000000000001" customHeight="1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3" ht="18.600000000000001" customHeight="1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3" ht="18.600000000000001" customHeight="1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3" ht="18.600000000000001" customHeight="1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3" ht="18.600000000000001" customHeight="1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3" customFormat="1" ht="18.600000000000001" customHeight="1" x14ac:dyDescent="0.25">
      <c r="M94" s="1"/>
    </row>
    <row r="95" spans="1:13" ht="18.600000000000001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8.600000000000001" customHeight="1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ht="18.600000000000001" customHeight="1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ht="18.600000000000001" customHeight="1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ht="18.600000000000001" customHeight="1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ht="18.600000000000001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8.600000000000001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8.600000000000001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8.600000000000001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8.600000000000001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8.600000000000001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8.600000000000001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8.600000000000001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</sheetData>
  <sortState xmlns:xlrd2="http://schemas.microsoft.com/office/spreadsheetml/2017/richdata2" ref="A94:M99">
    <sortCondition ref="A94:A99"/>
  </sortState>
  <mergeCells count="1">
    <mergeCell ref="A1:K1"/>
  </mergeCells>
  <phoneticPr fontId="11" type="noConversion"/>
  <pageMargins left="0.75" right="0.25" top="0.75" bottom="0.75" header="0.3" footer="0.3"/>
  <pageSetup scale="85" fitToHeight="2" orientation="landscape" r:id="rId1"/>
  <headerFooter>
    <oddHeader>&amp;RPage &amp;P</oddHeader>
  </headerFooter>
  <rowBreaks count="2" manualBreakCount="2">
    <brk id="34" max="16383" man="1"/>
    <brk id="73" max="16383" man="1"/>
  </rowBreaks>
  <ignoredErrors>
    <ignoredError sqref="K49:M49 K37:M37 K22:L22 K3:M3 M22" numberStoredAsText="1"/>
    <ignoredError sqref="C7:J7 C26:J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22" workbookViewId="0">
      <selection activeCell="M53" sqref="M5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2375AA-F137-4B38-AAB6-BDF513BD8269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customXml/itemProps2.xml><?xml version="1.0" encoding="utf-8"?>
<ds:datastoreItem xmlns:ds="http://schemas.openxmlformats.org/officeDocument/2006/customXml" ds:itemID="{E266B831-2665-4438-9297-93D8091DC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A5A0F-CAD1-4FB9-8067-978AF5827F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2023-12-01T20:30:34Z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